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ky/wr2b0hfd37z07ng_j240xh1w0000gq/T/ch.sudo.cyberduck/editor-ad16d467-b049-47e4-babf-1c61b2e94ee1/dcs04/lieber/marmaypag/spatialNac_LIBD4125/spatial_NAc/raw-data/sample_info/-2034621531/"/>
    </mc:Choice>
  </mc:AlternateContent>
  <xr:revisionPtr revIDLastSave="0" documentId="13_ncr:1_{32554AB6-2078-0F49-9B06-384FB5B16DEE}" xr6:coauthVersionLast="47" xr6:coauthVersionMax="47" xr10:uidLastSave="{00000000-0000-0000-0000-000000000000}"/>
  <bookViews>
    <workbookView xWindow="3220" yWindow="760" windowWidth="47980" windowHeight="1888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7" i="3" l="1"/>
  <c r="X6" i="3"/>
  <c r="X5" i="3"/>
  <c r="X4" i="3"/>
  <c r="W7" i="3"/>
  <c r="W6" i="3"/>
  <c r="W5" i="3"/>
  <c r="W4" i="3"/>
  <c r="W3" i="1"/>
  <c r="W4" i="1"/>
  <c r="W5" i="1"/>
  <c r="W2" i="1"/>
  <c r="Q5" i="1" l="1"/>
  <c r="Q4" i="1"/>
  <c r="Q3" i="1"/>
  <c r="Q2" i="1"/>
  <c r="K2" i="1"/>
  <c r="K5" i="1" l="1"/>
  <c r="L5" i="1" s="1"/>
  <c r="K4" i="1"/>
  <c r="L4" i="1" s="1"/>
  <c r="K3" i="1"/>
  <c r="L3" i="1" s="1"/>
  <c r="L2" i="1"/>
  <c r="J5" i="1"/>
  <c r="J4" i="1"/>
  <c r="J3" i="1"/>
  <c r="J2" i="1"/>
</calcChain>
</file>

<file path=xl/sharedStrings.xml><?xml version="1.0" encoding="utf-8"?>
<sst xmlns="http://schemas.openxmlformats.org/spreadsheetml/2006/main" count="120" uniqueCount="62">
  <si>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</si>
  <si>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</si>
  <si>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</si>
  <si>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</si>
  <si>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</si>
  <si>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</si>
  <si>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</si>
  <si>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</si>
  <si>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</si>
  <si>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</si>
  <si>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</si>
  <si>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</si>
  <si>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</si>
  <si>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</si>
  <si>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</si>
  <si>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</si>
  <si>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</si>
  <si>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</si>
  <si>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</si>
  <si>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</si>
  <si>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</si>
  <si>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</si>
  <si>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</si>
  <si>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</si>
  <si>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N/A</t>
  </si>
  <si>
    <t>negative control</t>
  </si>
  <si>
    <t>~33% of the peak fluorescence value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</si>
  <si>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</si>
  <si>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</si>
  <si>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</si>
  <si>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</si>
  <si>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</si>
  <si>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</si>
  <si>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Nac</t>
  </si>
  <si>
    <t>Hs_Br2720</t>
  </si>
  <si>
    <t>V12D07-074</t>
  </si>
  <si>
    <t>Nac_2720_33V_SVB</t>
  </si>
  <si>
    <t>Nac_2720_34V_SVB</t>
  </si>
  <si>
    <t>Nac_2720_35V_SVB</t>
  </si>
  <si>
    <t>Nac_2720_36V_SVB</t>
  </si>
  <si>
    <t>SI-TT-A11</t>
  </si>
  <si>
    <t>CGGAACCCAA</t>
  </si>
  <si>
    <t>GATTCGAGGA</t>
  </si>
  <si>
    <t>TCCTCGAATC</t>
  </si>
  <si>
    <t>SI-TT-G10</t>
  </si>
  <si>
    <t>ACTTTACGTG</t>
  </si>
  <si>
    <t>TGAACGCCCT</t>
  </si>
  <si>
    <t>AGGGCGTTCA</t>
  </si>
  <si>
    <t>SI-TT-B11</t>
  </si>
  <si>
    <t>TCTTACTTGC</t>
  </si>
  <si>
    <t>TGACCTCTAG</t>
  </si>
  <si>
    <t>CTAGAGGTCA</t>
  </si>
  <si>
    <t>SI-TT-H10</t>
  </si>
  <si>
    <t>TTATCTAGGG</t>
  </si>
  <si>
    <t>AAAGGCTCTA</t>
  </si>
  <si>
    <t>TAGAGCCTTT</t>
  </si>
  <si>
    <t>H1</t>
  </si>
  <si>
    <t>H2</t>
  </si>
  <si>
    <t>H3</t>
  </si>
  <si>
    <t>H4</t>
  </si>
  <si>
    <t>H5</t>
  </si>
  <si>
    <t xml:space="preserve"> dACC_5v_hrd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</si>
</sst>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34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2" fontId="0" fillId="0" borderId="4" xfId="0" applyNumberFormat="1" applyBorder="1" applyAlignment="1">
      <alignment horizontal="center"/>
    </xf>
    <xf numFmtId="0" fontId="0" fillId="0" borderId="0" xfId="0" applyAlignment="1">
      <alignment horizontal="left"/>
    </xf>
    <xf numFmtId="2" fontId="5" fillId="0" borderId="4" xfId="0" applyNumberFormat="1" applyFont="1" applyBorder="1" applyAlignment="1">
      <alignment horizontal="center"/>
    </xf>
    <xf numFmtId="0" fontId="1" fillId="0" borderId="1" xfId="0" applyFont="1" applyBorder="1" applyAlignment="1">
      <alignment wrapText="1"/>
    </xf>
    <xf numFmtId="2" fontId="1" fillId="0" borderId="1" xfId="0" applyNumberFormat="1" applyFont="1" applyBorder="1" applyAlignment="1">
      <alignment wrapText="1"/>
    </xf>
    <xf numFmtId="0" fontId="1" fillId="0" borderId="3" xfId="0" applyFont="1" applyBorder="1" applyAlignment="1">
      <alignment wrapText="1"/>
    </xf>
    <xf numFmtId="0" fontId="0" fillId="0" borderId="1" xfId="0" applyBorder="1"/>
    <xf numFmtId="0" fontId="0" fillId="0" borderId="4" xfId="0" applyBorder="1"/>
    <xf numFmtId="0" fontId="4" fillId="0" borderId="1" xfId="0" applyFont="1" applyBorder="1"/>
    <xf numFmtId="2" fontId="0" fillId="0" borderId="1" xfId="0" applyNumberFormat="1" applyBorder="1"/>
    <xf numFmtId="2" fontId="5" fillId="0" borderId="4" xfId="0" applyNumberFormat="1" applyFont="1" applyBorder="1"/>
    <xf numFmtId="4" fontId="0" fillId="0" borderId="1" xfId="0" applyNumberFormat="1" applyBorder="1"/>
    <xf numFmtId="4" fontId="5" fillId="0" borderId="5" xfId="0" applyNumberFormat="1" applyFont="1" applyBorder="1"/>
    <xf numFmtId="0" fontId="0" fillId="0" borderId="6" xfId="0" applyBorder="1"/>
    <xf numFmtId="0" fontId="5" fillId="0" borderId="4" xfId="0" applyFont="1" applyBorder="1"/>
    <xf numFmtId="0" fontId="4" fillId="0" borderId="0" xfId="0" applyFont="1"/>
    <xf numFmtId="0" fontId="0" fillId="0" borderId="2" xfId="0" applyBorder="1"/>
    <xf numFmtId="2" fontId="0" fillId="0" borderId="0" xfId="0" applyNumberFormat="1"/>
    <xf numFmtId="0" fontId="1" fillId="0" borderId="0" xfId="0" applyFont="1" applyAlignment="1">
      <alignment wrapText="1"/>
    </xf>
    <xf numFmtId="2" fontId="1" fillId="0" borderId="0" xfId="0" applyNumberFormat="1" applyFont="1"/>
    <xf numFmtId="0" fontId="1" fillId="0" borderId="0" xfId="0" applyFont="1"/>
    <xf numFmtId="0" fontId="0" fillId="0" borderId="7" xfId="0" applyBorder="1"/>
    <xf numFmtId="0" fontId="0" fillId="0" borderId="8" xfId="0" applyBorder="1"/>
    <xf numFmtId="0" fontId="4" fillId="0" borderId="8" xfId="0" applyFont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163872</xdr:colOff>
      <xdr:row>11</xdr:row>
      <xdr:rowOff>61451</xdr:rowOff>
    </xdr:from>
    <xdr:to>
      <xdr:col>3</xdr:col>
      <xdr:colOff>20485</xdr:colOff>
      <xdr:row>23</xdr:row>
      <xdr:rowOff>20482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61B20C-C2C2-61C1-342D-CB63A1E26B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669" t="34735" r="64711" b="34643"/>
        <a:stretch/>
      </xdr:blipFill>
      <xdr:spPr>
        <a:xfrm>
          <a:off x="163872" y="3154516"/>
          <a:ext cx="2519516" cy="2417096"/>
        </a:xfrm>
        <a:prstGeom prst="rect">
          <a:avLst/>
        </a:prstGeom>
      </xdr:spPr>
    </xdr:pic>
    <xdr:clientData/>
  </xdr:twoCellAnchor>
  <xdr:twoCellAnchor editAs="oneCell">
    <xdr:from>
      <xdr:col>4</xdr:col>
      <xdr:colOff>81938</xdr:colOff>
      <xdr:row>11</xdr:row>
      <xdr:rowOff>61450</xdr:rowOff>
    </xdr:from>
    <xdr:to>
      <xdr:col>7</xdr:col>
      <xdr:colOff>225325</xdr:colOff>
      <xdr:row>23</xdr:row>
      <xdr:rowOff>61451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1125E82-32DE-D64A-A245-30D0116CDF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545" t="34751" r="44667" b="34109"/>
        <a:stretch/>
      </xdr:blipFill>
      <xdr:spPr>
        <a:xfrm>
          <a:off x="3687099" y="3154515"/>
          <a:ext cx="2540000" cy="2458066"/>
        </a:xfrm>
        <a:prstGeom prst="rect">
          <a:avLst/>
        </a:prstGeom>
      </xdr:spPr>
    </xdr:pic>
    <xdr:clientData/>
  </xdr:twoCellAnchor>
  <xdr:twoCellAnchor editAs="oneCell">
    <xdr:from>
      <xdr:col>8</xdr:col>
      <xdr:colOff>10242</xdr:colOff>
      <xdr:row>11</xdr:row>
      <xdr:rowOff>10240</xdr:rowOff>
    </xdr:from>
    <xdr:to>
      <xdr:col>10</xdr:col>
      <xdr:colOff>358467</xdr:colOff>
      <xdr:row>23</xdr:row>
      <xdr:rowOff>20482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B1E6E8-B68F-8845-810C-B5A63BF59B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5343" t="34636" r="23282" b="34094"/>
        <a:stretch/>
      </xdr:blipFill>
      <xdr:spPr>
        <a:xfrm>
          <a:off x="6667500" y="3103305"/>
          <a:ext cx="2611693" cy="2468307"/>
        </a:xfrm>
        <a:prstGeom prst="rect">
          <a:avLst/>
        </a:prstGeom>
      </xdr:spPr>
    </xdr:pic>
    <xdr:clientData/>
  </xdr:twoCellAnchor>
  <xdr:twoCellAnchor editAs="oneCell">
    <xdr:from>
      <xdr:col>12</xdr:col>
      <xdr:colOff>20483</xdr:colOff>
      <xdr:row>11</xdr:row>
      <xdr:rowOff>30725</xdr:rowOff>
    </xdr:from>
    <xdr:to>
      <xdr:col>14</xdr:col>
      <xdr:colOff>594032</xdr:colOff>
      <xdr:row>23</xdr:row>
      <xdr:rowOff>51208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16AEF7-3E23-1240-B92D-A0CE3D3CD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6895" t="34263" r="2066" b="34337"/>
        <a:stretch/>
      </xdr:blipFill>
      <xdr:spPr>
        <a:xfrm>
          <a:off x="10364838" y="3123790"/>
          <a:ext cx="2570726" cy="24785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5</xdr:col>
      <xdr:colOff>258620</xdr:colOff>
      <xdr:row>42</xdr:row>
      <xdr:rowOff>85622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D9A23F-7F0B-5943-B03D-3721D12D1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504" t="26548" r="69909" b="37028"/>
        <a:stretch/>
      </xdr:blipFill>
      <xdr:spPr>
        <a:xfrm>
          <a:off x="1853790" y="6575323"/>
          <a:ext cx="2552814" cy="25436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1130300</xdr:colOff>
      <xdr:row>8</xdr:row>
      <xdr:rowOff>127001</xdr:rowOff>
    </xdr:from>
    <xdr:to>
      <xdr:col>1</xdr:col>
      <xdr:colOff>9690100</xdr:colOff>
      <xdr:row>44</xdr:row>
      <xdr:rowOff>128815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DD0674-5DCC-2B67-3547-1B7BB87ABD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821" t="14161" r="24269" b="18727"/>
        <a:stretch/>
      </xdr:blipFill>
      <xdr:spPr>
        <a:xfrm>
          <a:off x="1130300" y="1765301"/>
          <a:ext cx="9867900" cy="73170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365932</xdr:colOff>
      <xdr:row>1</xdr:row>
      <xdr:rowOff>96864</xdr:rowOff>
    </xdr:from>
    <xdr:to>
      <xdr:col>12</xdr:col>
      <xdr:colOff>408983</xdr:colOff>
      <xdr:row>40</xdr:row>
      <xdr:rowOff>82722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2D5421-EED7-7254-1E36-22835AE3E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932" y="301356"/>
          <a:ext cx="10246102" cy="84022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357188</xdr:colOff>
      <xdr:row>2</xdr:row>
      <xdr:rowOff>26458</xdr:rowOff>
    </xdr:from>
    <xdr:to>
      <xdr:col>19</xdr:col>
      <xdr:colOff>583958</xdr:colOff>
      <xdr:row>53</xdr:row>
      <xdr:rowOff>171979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DD1E43-B39A-5690-A185-47AAD4E71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5626" y="423333"/>
          <a:ext cx="12926770" cy="10503959"/>
        </a:xfrm>
        <a:prstGeom prst="rect">
          <a:avLst/>
        </a:prstGeom>
      </xdr:spPr>
    </xdr:pic>
    <xdr:clientData/>
  </xdr:twoCellAnchor>
  <xdr:twoCellAnchor>
    <xdr:from>
      <xdr:col>6</xdr:col>
      <xdr:colOff>185207</xdr:colOff>
      <xdr:row>2</xdr:row>
      <xdr:rowOff>423334</xdr:rowOff>
    </xdr:from>
    <xdr:to>
      <xdr:col>8</xdr:col>
      <xdr:colOff>767291</xdr:colOff>
      <xdr:row>30</xdr:row>
      <xdr:rowOff>145521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CB3577E6-0425-D307-A072-747D29722493}"/>
            </a:ext>
          </a:extLst>
        </xdr:cNvPr>
        <xdr:cNvSpPr/>
      </xdr:nvSpPr>
      <xdr:spPr>
        <a:xfrm>
          <a:off x="5886978" y="820209"/>
          <a:ext cx="2275417" cy="5516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48"/>
  <sheetViews>
    <sheetView tabSelected="1" zoomScale="124" zoomScaleNormal="124" workbookViewId="0">
      <pane ySplit="1" topLeftCell="A2" activePane="bottomLeft" state="frozen"/>
      <selection pane="bottomLeft" activeCell="A6" sqref="A6:XFD6"/>
    </sheetView>
  </sheetViews>
  <sheetFormatPr baseColWidth="10" defaultColWidth="11.1640625" defaultRowHeight="16" x14ac:dyDescent="0.2"/>
  <cols>
    <col min="1" max="1" width="18" bestFit="1" customWidth="1"/>
    <col min="2" max="2" width="6.33203125" bestFit="1" customWidth="1"/>
    <col min="3" max="3" width="10.6640625" bestFit="1" customWidth="1"/>
    <col min="4" max="4" width="12.33203125" bestFit="1" customWidth="1"/>
    <col min="5" max="5" width="7.1640625" bestFit="1" customWidth="1"/>
    <col min="6" max="6" width="6.33203125" bestFit="1" customWidth="1"/>
    <col min="7" max="7" width="18" bestFit="1" customWidth="1"/>
    <col min="8" max="8" width="12" bestFit="1" customWidth="1"/>
    <col min="9" max="9" width="18" style="27" bestFit="1" customWidth="1"/>
    <col min="10" max="10" width="11.6640625" style="27" bestFit="1" customWidth="1"/>
    <col min="11" max="11" width="13" bestFit="1" customWidth="1"/>
    <col min="12" max="12" width="10.5" style="27" bestFit="1" customWidth="1"/>
    <col min="13" max="13" width="8.1640625" bestFit="1" customWidth="1"/>
    <col min="14" max="14" width="18" bestFit="1" customWidth="1"/>
    <col min="15" max="15" width="11" bestFit="1" customWidth="1"/>
    <col min="16" max="16" width="13.33203125" bestFit="1" customWidth="1"/>
    <col min="17" max="17" width="13.83203125" bestFit="1" customWidth="1"/>
    <col min="19" max="19" width="14.83203125" customWidth="1"/>
    <col min="20" max="20" width="21.33203125" customWidth="1"/>
    <col min="21" max="21" width="20.33203125" customWidth="1"/>
    <col min="22" max="22" width="15.83203125" customWidth="1"/>
    <col min="23" max="23" width="15.1640625" customWidth="1"/>
  </cols>
  <sheetData>
    <row r="1" spans="1:28" s="13" customFormat="1" ht="34" x14ac:dyDescent="0.2">
      <c r="A1" s="13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9</v>
      </c>
      <c r="G1" s="13" t="s">
        <v>10</v>
      </c>
      <c r="H1" s="13" t="s">
        <v>27</v>
      </c>
      <c r="I1" s="14" t="s">
        <v>32</v>
      </c>
      <c r="J1" s="14" t="s">
        <v>30</v>
      </c>
      <c r="K1" s="13" t="s">
        <v>28</v>
      </c>
      <c r="L1" s="14" t="s">
        <v>11</v>
      </c>
      <c r="M1" s="13" t="s">
        <v>12</v>
      </c>
      <c r="N1" s="13" t="s">
        <v>17</v>
      </c>
      <c r="O1" s="13" t="s">
        <v>29</v>
      </c>
      <c r="P1" s="13" t="s">
        <v>32</v>
      </c>
      <c r="Q1" s="13" t="s">
        <v>31</v>
      </c>
      <c r="R1" s="15" t="s">
        <v>13</v>
      </c>
      <c r="S1" s="15" t="s">
        <v>14</v>
      </c>
      <c r="T1" s="15" t="s">
        <v>15</v>
      </c>
      <c r="U1" s="15" t="s">
        <v>16</v>
      </c>
      <c r="V1" s="13" t="s">
        <v>18</v>
      </c>
      <c r="W1" s="13" t="s">
        <v>19</v>
      </c>
    </row>
    <row r="2" spans="1:28" x14ac:dyDescent="0.2">
      <c r="A2" s="16" t="s">
        <v>36</v>
      </c>
      <c r="B2" s="17" t="s">
        <v>33</v>
      </c>
      <c r="C2" s="18" t="s">
        <v>34</v>
      </c>
      <c r="D2" s="17" t="s">
        <v>35</v>
      </c>
      <c r="E2" s="16" t="s">
        <v>5</v>
      </c>
      <c r="F2" s="19">
        <v>16.03</v>
      </c>
      <c r="G2" s="16">
        <v>16</v>
      </c>
      <c r="H2" s="16">
        <v>3578.33</v>
      </c>
      <c r="I2" s="19">
        <v>2</v>
      </c>
      <c r="J2" s="20">
        <f>H2*I2</f>
        <v>7156.66</v>
      </c>
      <c r="K2" s="20">
        <f>(H2*I2*40)/1000</f>
        <v>286.26640000000003</v>
      </c>
      <c r="L2" s="20">
        <f>0.25*K2</f>
        <v>71.566600000000008</v>
      </c>
      <c r="M2" s="16">
        <v>16</v>
      </c>
      <c r="N2" s="16">
        <v>448</v>
      </c>
      <c r="O2" s="21">
        <v>9644.58</v>
      </c>
      <c r="P2" s="19">
        <v>3</v>
      </c>
      <c r="Q2" s="22">
        <f>O2*P2</f>
        <v>28933.739999999998</v>
      </c>
      <c r="R2" s="16" t="s">
        <v>40</v>
      </c>
      <c r="S2" s="16" t="s">
        <v>41</v>
      </c>
      <c r="T2" s="16" t="s">
        <v>42</v>
      </c>
      <c r="U2" s="16" t="s">
        <v>43</v>
      </c>
      <c r="V2" s="23">
        <v>98</v>
      </c>
      <c r="W2" s="24">
        <f>((V2/100)*5000*60000)</f>
        <v>294000000</v>
      </c>
      <c r="AA2" s="25"/>
      <c r="AB2" s="25"/>
    </row>
    <row r="3" spans="1:28" x14ac:dyDescent="0.2">
      <c r="A3" s="16" t="s">
        <v>37</v>
      </c>
      <c r="B3" s="17" t="s">
        <v>33</v>
      </c>
      <c r="C3" s="18" t="s">
        <v>34</v>
      </c>
      <c r="D3" s="17" t="s">
        <v>35</v>
      </c>
      <c r="E3" s="16" t="s">
        <v>6</v>
      </c>
      <c r="F3" s="19">
        <v>15.4</v>
      </c>
      <c r="G3" s="16">
        <v>16</v>
      </c>
      <c r="H3" s="16">
        <v>3719.49</v>
      </c>
      <c r="I3" s="19">
        <v>4</v>
      </c>
      <c r="J3" s="20">
        <f>H3*I3</f>
        <v>14877.96</v>
      </c>
      <c r="K3" s="20">
        <f>(H3*I3*40)/1000</f>
        <v>595.11839999999995</v>
      </c>
      <c r="L3" s="20">
        <f>0.25*K3</f>
        <v>148.77959999999999</v>
      </c>
      <c r="M3" s="16">
        <v>15</v>
      </c>
      <c r="N3" s="16">
        <v>451</v>
      </c>
      <c r="O3" s="21">
        <v>9550.2000000000007</v>
      </c>
      <c r="P3" s="19">
        <v>3</v>
      </c>
      <c r="Q3" s="22">
        <f>O3*P3</f>
        <v>28650.600000000002</v>
      </c>
      <c r="R3" s="16" t="s">
        <v>44</v>
      </c>
      <c r="S3" s="16" t="s">
        <v>45</v>
      </c>
      <c r="T3" s="16" t="s">
        <v>46</v>
      </c>
      <c r="U3" s="16" t="s">
        <v>47</v>
      </c>
      <c r="V3" s="26">
        <v>98</v>
      </c>
      <c r="W3" s="24">
        <f t="shared" ref="W3:W5" si="0">((V3/100)*5000*60000)</f>
        <v>294000000</v>
      </c>
      <c r="AA3" s="25"/>
      <c r="AB3" s="25"/>
    </row>
    <row r="4" spans="1:28" x14ac:dyDescent="0.2">
      <c r="A4" s="16" t="s">
        <v>38</v>
      </c>
      <c r="B4" s="17" t="s">
        <v>33</v>
      </c>
      <c r="C4" s="18" t="s">
        <v>34</v>
      </c>
      <c r="D4" s="17" t="s">
        <v>35</v>
      </c>
      <c r="E4" s="16" t="s">
        <v>7</v>
      </c>
      <c r="F4" s="19">
        <v>15.27</v>
      </c>
      <c r="G4" s="16">
        <v>16</v>
      </c>
      <c r="H4" s="16">
        <v>4100.6099999999997</v>
      </c>
      <c r="I4" s="19">
        <v>3</v>
      </c>
      <c r="J4" s="20">
        <f>H4*I4</f>
        <v>12301.829999999998</v>
      </c>
      <c r="K4" s="20">
        <f>(H4*I4*40)/1000</f>
        <v>492.07319999999993</v>
      </c>
      <c r="L4" s="20">
        <f>0.25*K4</f>
        <v>123.01829999999998</v>
      </c>
      <c r="M4" s="16">
        <v>16</v>
      </c>
      <c r="N4" s="16">
        <v>451</v>
      </c>
      <c r="O4" s="21">
        <v>8629.02</v>
      </c>
      <c r="P4" s="19">
        <v>3</v>
      </c>
      <c r="Q4" s="22">
        <f>O4*P4</f>
        <v>25887.06</v>
      </c>
      <c r="R4" s="16" t="s">
        <v>48</v>
      </c>
      <c r="S4" s="16" t="s">
        <v>49</v>
      </c>
      <c r="T4" s="16" t="s">
        <v>50</v>
      </c>
      <c r="U4" s="16" t="s">
        <v>51</v>
      </c>
      <c r="V4" s="26">
        <v>99</v>
      </c>
      <c r="W4" s="24">
        <f t="shared" si="0"/>
        <v>297000000</v>
      </c>
      <c r="AA4" s="25"/>
      <c r="AB4" s="25"/>
    </row>
    <row r="5" spans="1:28" s="32" customFormat="1" x14ac:dyDescent="0.2">
      <c r="A5" s="16" t="s">
        <v>39</v>
      </c>
      <c r="B5" s="17" t="s">
        <v>33</v>
      </c>
      <c r="C5" s="18" t="s">
        <v>34</v>
      </c>
      <c r="D5" s="17" t="s">
        <v>35</v>
      </c>
      <c r="E5" s="16" t="s">
        <v>8</v>
      </c>
      <c r="F5" s="19">
        <v>15.22</v>
      </c>
      <c r="G5" s="16">
        <v>16</v>
      </c>
      <c r="H5" s="16">
        <v>3323.54</v>
      </c>
      <c r="I5" s="19">
        <v>5</v>
      </c>
      <c r="J5" s="20">
        <f>H5*I5</f>
        <v>16617.7</v>
      </c>
      <c r="K5" s="20">
        <f>(H5*I5*40)/1000</f>
        <v>664.70799999999997</v>
      </c>
      <c r="L5" s="20">
        <f>0.25*K5</f>
        <v>166.17699999999999</v>
      </c>
      <c r="M5" s="16">
        <v>15</v>
      </c>
      <c r="N5" s="16">
        <v>457</v>
      </c>
      <c r="O5" s="21">
        <v>10137.120000000001</v>
      </c>
      <c r="P5" s="19">
        <v>3</v>
      </c>
      <c r="Q5" s="22">
        <f>O5*P5</f>
        <v>30411.360000000001</v>
      </c>
      <c r="R5" s="16" t="s">
        <v>52</v>
      </c>
      <c r="S5" s="16" t="s">
        <v>53</v>
      </c>
      <c r="T5" s="16" t="s">
        <v>54</v>
      </c>
      <c r="U5" s="16" t="s">
        <v>55</v>
      </c>
      <c r="V5" s="26">
        <v>100</v>
      </c>
      <c r="W5" s="24">
        <f t="shared" si="0"/>
        <v>300000000</v>
      </c>
      <c r="AA5" s="33"/>
      <c r="AB5" s="33"/>
    </row>
    <row r="10" spans="1:28" x14ac:dyDescent="0.2">
      <c r="A10" s="16" t="s">
        <v>36</v>
      </c>
      <c r="G10" s="16" t="s">
        <v>37</v>
      </c>
      <c r="I10" s="16" t="s">
        <v>38</v>
      </c>
      <c r="N10" s="16" t="s">
        <v>39</v>
      </c>
    </row>
    <row r="11" spans="1:28" x14ac:dyDescent="0.2">
      <c r="G11" s="28"/>
      <c r="H11" s="28"/>
      <c r="I11" s="28"/>
      <c r="J11" s="29"/>
      <c r="K11" s="30"/>
    </row>
    <row r="12" spans="1:28" x14ac:dyDescent="0.2">
      <c r="G12" s="25"/>
      <c r="I12"/>
    </row>
    <row r="13" spans="1:28" x14ac:dyDescent="0.2">
      <c r="G13" s="25"/>
      <c r="I13"/>
    </row>
    <row r="14" spans="1:28" x14ac:dyDescent="0.2">
      <c r="G14" s="25"/>
      <c r="I14"/>
    </row>
    <row r="15" spans="1:28" x14ac:dyDescent="0.2">
      <c r="G15" s="25"/>
      <c r="I15"/>
    </row>
    <row r="20" spans="3:10" x14ac:dyDescent="0.2">
      <c r="G20" s="28"/>
      <c r="H20" s="28"/>
      <c r="I20" s="28"/>
      <c r="J20" s="29"/>
    </row>
    <row r="21" spans="3:10" x14ac:dyDescent="0.2">
      <c r="I21"/>
    </row>
    <row r="22" spans="3:10" x14ac:dyDescent="0.2">
      <c r="I22"/>
    </row>
    <row r="23" spans="3:10" x14ac:dyDescent="0.2">
      <c r="I23"/>
    </row>
    <row r="24" spans="3:10" x14ac:dyDescent="0.2">
      <c r="I24"/>
    </row>
    <row r="25" spans="3:10" x14ac:dyDescent="0.2">
      <c r="I25"/>
    </row>
    <row r="29" spans="3:10" x14ac:dyDescent="0.2">
      <c r="C29" s="16" t="s">
        <v>61</v>
      </c>
    </row>
    <row r="148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D23" sqref="D2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8" t="s">
        <v>20</v>
      </c>
      <c r="B1" s="8" t="s">
        <v>21</v>
      </c>
      <c r="C1" s="8" t="s">
        <v>22</v>
      </c>
      <c r="D1" s="9" t="s">
        <v>23</v>
      </c>
    </row>
    <row r="2" spans="1:4" x14ac:dyDescent="0.2">
      <c r="A2" s="2" t="s">
        <v>56</v>
      </c>
      <c r="B2" s="16" t="s">
        <v>36</v>
      </c>
      <c r="C2" s="10">
        <v>16.03</v>
      </c>
      <c r="D2" s="2" t="s">
        <v>26</v>
      </c>
    </row>
    <row r="3" spans="1:4" x14ac:dyDescent="0.2">
      <c r="A3" s="2" t="s">
        <v>57</v>
      </c>
      <c r="B3" s="16" t="s">
        <v>37</v>
      </c>
      <c r="C3" s="3">
        <v>15.4</v>
      </c>
      <c r="D3" s="2" t="s">
        <v>26</v>
      </c>
    </row>
    <row r="4" spans="1:4" x14ac:dyDescent="0.2">
      <c r="A4" s="2" t="s">
        <v>58</v>
      </c>
      <c r="B4" s="16" t="s">
        <v>38</v>
      </c>
      <c r="C4" s="3">
        <v>15.27</v>
      </c>
      <c r="D4" s="2" t="s">
        <v>26</v>
      </c>
    </row>
    <row r="5" spans="1:4" x14ac:dyDescent="0.2">
      <c r="A5" s="2" t="s">
        <v>59</v>
      </c>
      <c r="B5" s="16" t="s">
        <v>39</v>
      </c>
      <c r="C5" s="3">
        <v>15.22</v>
      </c>
      <c r="D5" s="2" t="s">
        <v>26</v>
      </c>
    </row>
    <row r="6" spans="1:4" x14ac:dyDescent="0.2">
      <c r="A6" s="2" t="s">
        <v>60</v>
      </c>
      <c r="B6" s="2" t="s">
        <v>25</v>
      </c>
      <c r="C6" s="2" t="s">
        <v>24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0"/>
  <sheetViews>
    <sheetView zoomScale="118" zoomScaleNormal="118" workbookViewId="0">
      <selection activeCell="N14" sqref="N14"/>
    </sheetView>
  </sheetViews>
  <sheetFormatPr baseColWidth="10" defaultColWidth="11.1640625" defaultRowHeight="16" x14ac:dyDescent="0.2"/>
  <cols>
    <col min="13" max="13" width="8.83203125" customWidth="1"/>
    <col min="14" max="14" width="18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27</v>
      </c>
      <c r="V3" s="6" t="s">
        <v>32</v>
      </c>
      <c r="W3" s="6" t="s">
        <v>30</v>
      </c>
      <c r="X3" s="5" t="s">
        <v>28</v>
      </c>
    </row>
    <row r="4" spans="14:24" x14ac:dyDescent="0.2">
      <c r="N4" s="16" t="s">
        <v>36</v>
      </c>
      <c r="O4" s="17" t="s">
        <v>33</v>
      </c>
      <c r="P4" s="18" t="s">
        <v>34</v>
      </c>
      <c r="Q4" s="17" t="s">
        <v>35</v>
      </c>
      <c r="R4" s="16" t="s">
        <v>5</v>
      </c>
      <c r="S4" s="19">
        <v>16.03</v>
      </c>
      <c r="T4" s="16">
        <v>16</v>
      </c>
      <c r="U4" s="16">
        <v>3578.33</v>
      </c>
      <c r="V4" s="19">
        <v>2</v>
      </c>
      <c r="W4" s="20">
        <f>U4*V4</f>
        <v>7156.66</v>
      </c>
      <c r="X4" s="12">
        <f>(U4*V4*40)/1000</f>
        <v>286.26640000000003</v>
      </c>
    </row>
    <row r="5" spans="14:24" x14ac:dyDescent="0.2">
      <c r="N5" s="16" t="s">
        <v>37</v>
      </c>
      <c r="O5" s="17" t="s">
        <v>33</v>
      </c>
      <c r="P5" s="18" t="s">
        <v>34</v>
      </c>
      <c r="Q5" s="17" t="s">
        <v>35</v>
      </c>
      <c r="R5" s="16" t="s">
        <v>6</v>
      </c>
      <c r="S5" s="19">
        <v>15.4</v>
      </c>
      <c r="T5" s="16">
        <v>16</v>
      </c>
      <c r="U5" s="16">
        <v>3719.49</v>
      </c>
      <c r="V5" s="19">
        <v>4</v>
      </c>
      <c r="W5" s="20">
        <f>U5*V5</f>
        <v>14877.96</v>
      </c>
      <c r="X5" s="12">
        <f>(U5*V5*40)/1000</f>
        <v>595.11839999999995</v>
      </c>
    </row>
    <row r="6" spans="14:24" x14ac:dyDescent="0.2">
      <c r="N6" s="16" t="s">
        <v>38</v>
      </c>
      <c r="O6" s="17" t="s">
        <v>33</v>
      </c>
      <c r="P6" s="18" t="s">
        <v>34</v>
      </c>
      <c r="Q6" s="17" t="s">
        <v>35</v>
      </c>
      <c r="R6" s="16" t="s">
        <v>7</v>
      </c>
      <c r="S6" s="19">
        <v>15.27</v>
      </c>
      <c r="T6" s="16">
        <v>16</v>
      </c>
      <c r="U6" s="16">
        <v>4100.6099999999997</v>
      </c>
      <c r="V6" s="19">
        <v>3</v>
      </c>
      <c r="W6" s="20">
        <f>U6*V6</f>
        <v>12301.829999999998</v>
      </c>
      <c r="X6" s="12">
        <f>(U6*V6*40)/1000</f>
        <v>492.07319999999993</v>
      </c>
    </row>
    <row r="7" spans="14:24" x14ac:dyDescent="0.2">
      <c r="N7" s="16" t="s">
        <v>39</v>
      </c>
      <c r="O7" s="17" t="s">
        <v>33</v>
      </c>
      <c r="P7" s="18" t="s">
        <v>34</v>
      </c>
      <c r="Q7" s="17" t="s">
        <v>35</v>
      </c>
      <c r="R7" s="16" t="s">
        <v>8</v>
      </c>
      <c r="S7" s="19">
        <v>15.22</v>
      </c>
      <c r="T7" s="16">
        <v>16</v>
      </c>
      <c r="U7" s="16">
        <v>3323.54</v>
      </c>
      <c r="V7" s="19">
        <v>5</v>
      </c>
      <c r="W7" s="20">
        <f>U7*V7</f>
        <v>16617.7</v>
      </c>
      <c r="X7" s="12">
        <f>(U7*V7*40)/1000</f>
        <v>664.70799999999997</v>
      </c>
    </row>
    <row r="10" spans="14:24" x14ac:dyDescent="0.2">
      <c r="N10" s="11"/>
    </row>
    <row r="27" spans="21:21" x14ac:dyDescent="0.2">
      <c r="U27" s="7"/>
    </row>
    <row r="28" spans="21:21" x14ac:dyDescent="0.2">
      <c r="U28" s="7"/>
    </row>
    <row r="29" spans="21:21" x14ac:dyDescent="0.2">
      <c r="U29" s="7"/>
    </row>
    <row r="30" spans="21:21" x14ac:dyDescent="0.2">
      <c r="U30" s="7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3:C8"/>
  <sheetViews>
    <sheetView topLeftCell="A2" zoomScale="96" zoomScaleNormal="96" workbookViewId="0">
      <selection activeCell="B27" sqref="B27"/>
    </sheetView>
  </sheetViews>
  <sheetFormatPr baseColWidth="10" defaultColWidth="11.1640625" defaultRowHeight="16" x14ac:dyDescent="0.2"/>
  <cols>
    <col min="2" max="2" width="19.33203125" bestFit="1" customWidth="1"/>
  </cols>
  <sheetData>
    <row r="3" spans="2:3" ht="34" x14ac:dyDescent="0.2">
      <c r="B3" s="13" t="s">
        <v>0</v>
      </c>
      <c r="C3" s="13" t="s">
        <v>32</v>
      </c>
    </row>
    <row r="4" spans="2:3" x14ac:dyDescent="0.2">
      <c r="B4" s="16" t="s">
        <v>36</v>
      </c>
      <c r="C4" s="19">
        <v>3</v>
      </c>
    </row>
    <row r="5" spans="2:3" x14ac:dyDescent="0.2">
      <c r="B5" s="16" t="s">
        <v>37</v>
      </c>
      <c r="C5" s="19">
        <v>3</v>
      </c>
    </row>
    <row r="6" spans="2:3" x14ac:dyDescent="0.2">
      <c r="B6" s="16" t="s">
        <v>38</v>
      </c>
      <c r="C6" s="19">
        <v>3</v>
      </c>
    </row>
    <row r="7" spans="2:3" x14ac:dyDescent="0.2">
      <c r="B7" s="16" t="s">
        <v>39</v>
      </c>
      <c r="C7" s="19">
        <v>3</v>
      </c>
    </row>
    <row r="8" spans="2:3" x14ac:dyDescent="0.2">
      <c r="B8" s="31"/>
      <c r="C8" s="2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rmill162</cp:lastModifiedBy>
  <cp:lastPrinted>2021-11-03T13:38:35Z</cp:lastPrinted>
  <dcterms:created xsi:type="dcterms:W3CDTF">2020-07-21T18:20:54Z</dcterms:created>
  <dcterms:modified xsi:type="dcterms:W3CDTF">2023-08-22T15:34:43Z</dcterms:modified>
</cp:coreProperties>
</file>